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Вес" sheetId="1" r:id="rId1"/>
  </sheets>
  <definedNames>
    <definedName name="K_uvel_1">'Вес'!#REF!</definedName>
    <definedName name="K_uvel_1_2">#REF!</definedName>
    <definedName name="K_uvel_1_3">#REF!</definedName>
    <definedName name="Skidka_1">'Вес'!#REF!</definedName>
    <definedName name="Skidka_1_2">#REF!</definedName>
    <definedName name="Skidka_1_3">#REF!</definedName>
    <definedName name="Sum_1">'Вес'!#REF!</definedName>
    <definedName name="Sum_1_2">#REF!</definedName>
    <definedName name="Sum_1_3">#REF!</definedName>
    <definedName name="sum_bel_1">'Вес'!#REF!</definedName>
    <definedName name="sum_bel_1_2">#REF!</definedName>
    <definedName name="sum_bel_1_3">#REF!</definedName>
    <definedName name="sum_kor_1">'Вес'!#REF!</definedName>
    <definedName name="sum_kor_1_2">#REF!</definedName>
    <definedName name="sum_kor_1_3">#REF!</definedName>
    <definedName name="sum_sklad_bel_1">'Вес'!#REF!</definedName>
    <definedName name="sum_sklad_bel_1_2">#REF!</definedName>
    <definedName name="sum_sklad_bel_1_3">#REF!</definedName>
    <definedName name="sum_sklad_kor_1">'Вес'!#REF!</definedName>
    <definedName name="sum_sklad_kor_1_2">#REF!</definedName>
    <definedName name="sum_sklad_kor_1_3">#REF!</definedName>
    <definedName name="sum_zak_bel_1">'Вес'!#REF!</definedName>
    <definedName name="sum_zak_bel_1_2">#REF!</definedName>
    <definedName name="sum_zak_bel_1_3">#REF!</definedName>
    <definedName name="sum_zak_kor_1">'Вес'!#REF!</definedName>
    <definedName name="sum_zak_kor_1_2">#REF!</definedName>
    <definedName name="sum_zak_kor_1_3">#REF!</definedName>
    <definedName name="Summa_1">'Вес'!#REF!</definedName>
    <definedName name="Summa_1_2">#REF!</definedName>
    <definedName name="Summa_1_3">#REF!</definedName>
    <definedName name="К_1">'Вес'!#REF!</definedName>
    <definedName name="К_1_2">#REF!</definedName>
    <definedName name="К_1_3">#REF!</definedName>
    <definedName name="коэф">'Вес'!$D$59</definedName>
    <definedName name="коэф_2">#REF!</definedName>
    <definedName name="коэф_3">#REF!</definedName>
    <definedName name="Курс_1">'Вес'!#REF!</definedName>
    <definedName name="Курс_1_2">#REF!</definedName>
    <definedName name="Курс_1_3">#REF!</definedName>
    <definedName name="Курс1">#REF!</definedName>
    <definedName name="КурсРуб">#REF!</definedName>
    <definedName name="Скидка_1">'Вес'!#REF!</definedName>
    <definedName name="Скидка_1_2">#REF!</definedName>
    <definedName name="Скидка_1_3">#REF!</definedName>
    <definedName name="Скидка1">#REF!</definedName>
    <definedName name="Скидка2">#REF!</definedName>
  </definedNames>
  <calcPr fullCalcOnLoad="1"/>
</workbook>
</file>

<file path=xl/sharedStrings.xml><?xml version="1.0" encoding="utf-8"?>
<sst xmlns="http://schemas.openxmlformats.org/spreadsheetml/2006/main" count="70" uniqueCount="64">
  <si>
    <t>за шт</t>
  </si>
  <si>
    <t>№</t>
  </si>
  <si>
    <t>Наименование</t>
  </si>
  <si>
    <t>Вес</t>
  </si>
  <si>
    <t>Объём</t>
  </si>
  <si>
    <t>Белые</t>
  </si>
  <si>
    <t>Желоб 3м</t>
  </si>
  <si>
    <t>Желоб 4м</t>
  </si>
  <si>
    <t>Угол внешний</t>
  </si>
  <si>
    <t>Угол внутренний</t>
  </si>
  <si>
    <t>Соединитель желоба</t>
  </si>
  <si>
    <t>Заглушка желоба</t>
  </si>
  <si>
    <t>Кронштейн универсальный</t>
  </si>
  <si>
    <t>Кронштейн металл. 315</t>
  </si>
  <si>
    <t>Кронштейн пластиковый</t>
  </si>
  <si>
    <t>Воронка расширит.</t>
  </si>
  <si>
    <t>Колено 45 гр.</t>
  </si>
  <si>
    <t>Колено 60 гр.</t>
  </si>
  <si>
    <t>Колено 75 гр.</t>
  </si>
  <si>
    <t>Труба D90мм 3м</t>
  </si>
  <si>
    <t>Труба D90мм 4м</t>
  </si>
  <si>
    <t>Хомут пластиковый</t>
  </si>
  <si>
    <t>Соединитель труб</t>
  </si>
  <si>
    <t>Наконечник трубы</t>
  </si>
  <si>
    <t>Расширит. Эл-т</t>
  </si>
  <si>
    <t>Разветвление (тройник)</t>
  </si>
  <si>
    <t>Крышка водосборника</t>
  </si>
  <si>
    <t>Пер.эл-т водосборника</t>
  </si>
  <si>
    <t>Решетка для листвы</t>
  </si>
  <si>
    <t>Клей 150 м.л.</t>
  </si>
  <si>
    <t>Отвод для бочки</t>
  </si>
  <si>
    <t>Клин</t>
  </si>
  <si>
    <t>кг.</t>
  </si>
  <si>
    <t>м3</t>
  </si>
  <si>
    <t>Габариты заявки:</t>
  </si>
  <si>
    <t>кг</t>
  </si>
  <si>
    <t>Просьба потратить 2 минуты и добавить сюда логотип Вашей компании</t>
  </si>
  <si>
    <t>Коричневые</t>
  </si>
  <si>
    <t>Другой цвет</t>
  </si>
  <si>
    <t>Заказ</t>
  </si>
  <si>
    <t>Плательщик:</t>
  </si>
  <si>
    <t>Дата заявки:</t>
  </si>
  <si>
    <t>Дата отгрузки:</t>
  </si>
  <si>
    <t>Форма оплаты:</t>
  </si>
  <si>
    <t>Доставка:</t>
  </si>
  <si>
    <t>Комментарии к заявке:</t>
  </si>
  <si>
    <t>00.01.2011</t>
  </si>
  <si>
    <t>Время:</t>
  </si>
  <si>
    <t>Безнал/Нал</t>
  </si>
  <si>
    <t>Кому:</t>
  </si>
  <si>
    <t>От компании:</t>
  </si>
  <si>
    <t>ООО "СДГ "Вернисаж"</t>
  </si>
  <si>
    <t>Ф.И.О. вашего менеджера</t>
  </si>
  <si>
    <t>Подпись ответсвенного лица:                                             __________________________</t>
  </si>
  <si>
    <t>Конт. телефон:</t>
  </si>
  <si>
    <t>Конт. лицо:</t>
  </si>
  <si>
    <t>Самовывоз/Ваша доставка/Трансп. компания</t>
  </si>
  <si>
    <t>Другое*</t>
  </si>
  <si>
    <t>*без расчета веса и объёма</t>
  </si>
  <si>
    <t>Адрес доставки:</t>
  </si>
  <si>
    <r>
      <t xml:space="preserve">Доп. информация по доставке:                                                             </t>
    </r>
    <r>
      <rPr>
        <sz val="10"/>
        <rFont val="Arial"/>
        <family val="2"/>
      </rPr>
      <t>указать Ф.И.О., телефон принимающего товар лица</t>
    </r>
  </si>
  <si>
    <t>Кол-во в упаковке</t>
  </si>
  <si>
    <t>-</t>
  </si>
  <si>
    <t>Кол-во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</si>
</sst>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F800]dddd\,\ mmmm\ dd\,\ yyyy"/>
  </numFmts>
  <fonts count="14">
    <font>
      <sz val="10"/>
      <name val="Arial"/>
      <family val="2"/>
    </font>
    <font>
      <b/>
      <sz val="16"/>
      <color indexed="8"/>
      <name val="Arial Cyr"/>
      <family val="2"/>
    </font>
    <font>
      <sz val="10"/>
      <color indexed="8"/>
      <name val="Arial"/>
      <family val="2"/>
    </font>
    <font>
      <sz val="16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8"/>
      <color indexed="8"/>
      <name val="Arial Cyr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0" fillId="0" borderId="9" xfId="0" applyNumberForma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170" fontId="0" fillId="0" borderId="11" xfId="0" applyNumberFormat="1" applyFont="1" applyBorder="1" applyAlignment="1">
      <alignment horizontal="center"/>
    </xf>
    <xf numFmtId="170" fontId="7" fillId="0" borderId="12" xfId="0" applyNumberFormat="1" applyFont="1" applyBorder="1" applyAlignment="1">
      <alignment horizontal="left"/>
    </xf>
    <xf numFmtId="2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43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11" xfId="0" applyNumberFormat="1" applyFon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56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/>
    </xf>
    <xf numFmtId="0" fontId="7" fillId="0" borderId="43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61" xfId="0" applyFont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52"/>
  <dimension ref="A1:IP60"/>
  <sheetViews>
    <sheetView tabSelected="1" zoomScale="80" zoomScaleNormal="80" workbookViewId="0" topLeftCell="A1">
      <selection activeCell="J28" sqref="J28"/>
    </sheetView>
  </sheetViews>
  <sheetFormatPr defaultColWidth="9.140625" defaultRowHeight="12.75"/>
  <cols>
    <col min="1" max="1" width="3.28125" style="0" customWidth="1"/>
    <col min="2" max="2" width="27.421875" style="0" customWidth="1"/>
    <col min="3" max="3" width="10.00390625" style="0" customWidth="1"/>
    <col min="4" max="4" width="12.28125" style="0" customWidth="1"/>
    <col min="5" max="5" width="14.28125" style="0" customWidth="1"/>
    <col min="6" max="6" width="15.7109375" style="0" customWidth="1"/>
    <col min="7" max="7" width="9.140625" style="0" hidden="1" customWidth="1"/>
    <col min="8" max="8" width="9.28125" style="0" hidden="1" customWidth="1"/>
    <col min="9" max="9" width="1.7109375" style="0" customWidth="1"/>
  </cols>
  <sheetData>
    <row r="1" spans="1:6" ht="12.75">
      <c r="A1" s="79" t="s">
        <v>36</v>
      </c>
      <c r="B1" s="105"/>
      <c r="C1" s="102" t="s">
        <v>49</v>
      </c>
      <c r="D1" s="99"/>
      <c r="E1" s="84" t="s">
        <v>51</v>
      </c>
      <c r="F1" s="85"/>
    </row>
    <row r="2" spans="1:6" ht="12.75">
      <c r="A2" s="80"/>
      <c r="B2" s="106"/>
      <c r="C2" s="103"/>
      <c r="D2" s="100"/>
      <c r="E2" s="75" t="s">
        <v>52</v>
      </c>
      <c r="F2" s="76"/>
    </row>
    <row r="3" spans="1:6" ht="12.75">
      <c r="A3" s="80"/>
      <c r="B3" s="106"/>
      <c r="C3" s="104" t="s">
        <v>50</v>
      </c>
      <c r="D3" s="101"/>
      <c r="E3" s="77"/>
      <c r="F3" s="76"/>
    </row>
    <row r="4" spans="1:6" ht="12.75">
      <c r="A4" s="81"/>
      <c r="B4" s="107"/>
      <c r="C4" s="104" t="s">
        <v>40</v>
      </c>
      <c r="D4" s="101"/>
      <c r="E4" s="86"/>
      <c r="F4" s="74"/>
    </row>
    <row r="5" spans="1:6" ht="12.75">
      <c r="A5" s="81"/>
      <c r="B5" s="107"/>
      <c r="C5" s="104" t="s">
        <v>54</v>
      </c>
      <c r="D5" s="101"/>
      <c r="E5" s="86"/>
      <c r="F5" s="74"/>
    </row>
    <row r="6" spans="1:6" ht="12.75">
      <c r="A6" s="81"/>
      <c r="B6" s="107"/>
      <c r="C6" s="104" t="s">
        <v>55</v>
      </c>
      <c r="D6" s="101"/>
      <c r="E6" s="86"/>
      <c r="F6" s="74"/>
    </row>
    <row r="7" spans="1:6" ht="12.75">
      <c r="A7" s="81"/>
      <c r="B7" s="107"/>
      <c r="C7" s="104" t="s">
        <v>43</v>
      </c>
      <c r="D7" s="101"/>
      <c r="E7" s="73" t="s">
        <v>48</v>
      </c>
      <c r="F7" s="74"/>
    </row>
    <row r="8" spans="1:6" ht="12.75">
      <c r="A8" s="81"/>
      <c r="B8" s="107"/>
      <c r="C8" s="104" t="s">
        <v>41</v>
      </c>
      <c r="D8" s="101"/>
      <c r="E8" s="87" t="s">
        <v>46</v>
      </c>
      <c r="F8" s="88"/>
    </row>
    <row r="9" spans="1:6" ht="12.75">
      <c r="A9" s="81"/>
      <c r="B9" s="107"/>
      <c r="C9" s="104" t="s">
        <v>42</v>
      </c>
      <c r="D9" s="101"/>
      <c r="E9" s="24" t="s">
        <v>46</v>
      </c>
      <c r="F9" s="25" t="s">
        <v>47</v>
      </c>
    </row>
    <row r="10" spans="1:6" ht="12.75">
      <c r="A10" s="81"/>
      <c r="B10" s="107"/>
      <c r="C10" s="104" t="s">
        <v>44</v>
      </c>
      <c r="D10" s="101"/>
      <c r="E10" s="89" t="s">
        <v>56</v>
      </c>
      <c r="F10" s="90"/>
    </row>
    <row r="11" spans="1:6" ht="12.75">
      <c r="A11" s="81"/>
      <c r="B11" s="107"/>
      <c r="C11" s="104" t="s">
        <v>59</v>
      </c>
      <c r="D11" s="101"/>
      <c r="E11" s="86"/>
      <c r="F11" s="74"/>
    </row>
    <row r="12" spans="1:6" ht="12.75">
      <c r="A12" s="81"/>
      <c r="B12" s="107"/>
      <c r="C12" s="91" t="s">
        <v>60</v>
      </c>
      <c r="D12" s="91"/>
      <c r="E12" s="91"/>
      <c r="F12" s="92"/>
    </row>
    <row r="13" spans="1:6" ht="12.75">
      <c r="A13" s="81"/>
      <c r="B13" s="107"/>
      <c r="C13" s="93"/>
      <c r="D13" s="93"/>
      <c r="E13" s="93"/>
      <c r="F13" s="94"/>
    </row>
    <row r="14" spans="1:6" ht="22.5" customHeight="1">
      <c r="A14" s="81"/>
      <c r="B14" s="107"/>
      <c r="C14" s="91" t="s">
        <v>45</v>
      </c>
      <c r="D14" s="91"/>
      <c r="E14" s="91"/>
      <c r="F14" s="92"/>
    </row>
    <row r="15" spans="1:6" ht="12.75">
      <c r="A15" s="82"/>
      <c r="B15" s="108"/>
      <c r="C15" s="95"/>
      <c r="D15" s="95"/>
      <c r="E15" s="95"/>
      <c r="F15" s="96"/>
    </row>
    <row r="16" spans="1:6" ht="13.5" thickBot="1">
      <c r="A16" s="83"/>
      <c r="B16" s="109"/>
      <c r="C16" s="97"/>
      <c r="D16" s="97"/>
      <c r="E16" s="97"/>
      <c r="F16" s="98"/>
    </row>
    <row r="18" spans="1:250" s="1" customFormat="1" ht="17.25" customHeight="1">
      <c r="A18" s="78" t="s">
        <v>39</v>
      </c>
      <c r="B18" s="78"/>
      <c r="C18" s="78"/>
      <c r="D18" s="78"/>
      <c r="E18" s="78"/>
      <c r="F18" s="78"/>
      <c r="G18" s="58" t="s">
        <v>0</v>
      </c>
      <c r="H18" s="5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s="1" customFormat="1" ht="7.5" customHeight="1" thickBot="1">
      <c r="A19" s="2"/>
      <c r="B19" s="2"/>
      <c r="C19" s="2"/>
      <c r="D19" s="2"/>
      <c r="E19" s="2"/>
      <c r="F19" s="2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s="1" customFormat="1" ht="13.5" customHeight="1" thickBot="1">
      <c r="A20" s="59" t="s">
        <v>1</v>
      </c>
      <c r="B20" s="61" t="s">
        <v>2</v>
      </c>
      <c r="C20" s="116" t="s">
        <v>61</v>
      </c>
      <c r="D20" s="63" t="s">
        <v>63</v>
      </c>
      <c r="E20" s="64"/>
      <c r="F20" s="65"/>
      <c r="G20" s="66" t="s">
        <v>3</v>
      </c>
      <c r="H20" s="68" t="s">
        <v>4</v>
      </c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s="1" customFormat="1" ht="13.5" thickBot="1">
      <c r="A21" s="60"/>
      <c r="B21" s="62"/>
      <c r="C21" s="117"/>
      <c r="D21" s="40" t="s">
        <v>5</v>
      </c>
      <c r="E21" s="3" t="s">
        <v>37</v>
      </c>
      <c r="F21" s="18" t="s">
        <v>38</v>
      </c>
      <c r="G21" s="67"/>
      <c r="H21" s="69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s="1" customFormat="1" ht="12.75">
      <c r="A22" s="13">
        <v>1</v>
      </c>
      <c r="B22" s="52" t="s">
        <v>6</v>
      </c>
      <c r="C22" s="110">
        <v>10</v>
      </c>
      <c r="D22" s="41"/>
      <c r="E22" s="4"/>
      <c r="F22" s="19"/>
      <c r="G22" s="34">
        <f>3*0.6733</f>
        <v>2.0199</v>
      </c>
      <c r="H22" s="14">
        <f>0.28*0.15*3/10</f>
        <v>0.0126</v>
      </c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s="1" customFormat="1" ht="12.75">
      <c r="A23" s="15">
        <v>2</v>
      </c>
      <c r="B23" s="53" t="s">
        <v>7</v>
      </c>
      <c r="C23" s="111">
        <v>10</v>
      </c>
      <c r="D23" s="42"/>
      <c r="E23" s="5"/>
      <c r="F23" s="20"/>
      <c r="G23" s="35">
        <f>4*0.6725</f>
        <v>2.69</v>
      </c>
      <c r="H23" s="16">
        <f>0.28*0.15*4/10</f>
        <v>0.016800000000000002</v>
      </c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s="1" customFormat="1" ht="12.75">
      <c r="A24" s="13">
        <v>3</v>
      </c>
      <c r="B24" s="53" t="s">
        <v>8</v>
      </c>
      <c r="C24" s="111">
        <v>10</v>
      </c>
      <c r="D24" s="42"/>
      <c r="E24" s="5"/>
      <c r="F24" s="20"/>
      <c r="G24" s="35">
        <v>0.244</v>
      </c>
      <c r="H24" s="16">
        <f>0.21*0.22*0.47/10</f>
        <v>0.0021713999999999995</v>
      </c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s="1" customFormat="1" ht="12.75">
      <c r="A25" s="15">
        <v>4</v>
      </c>
      <c r="B25" s="53" t="s">
        <v>9</v>
      </c>
      <c r="C25" s="111">
        <v>10</v>
      </c>
      <c r="D25" s="42"/>
      <c r="E25" s="5"/>
      <c r="F25" s="20"/>
      <c r="G25" s="35">
        <v>0.244</v>
      </c>
      <c r="H25" s="16">
        <f>0.21*0.22*0.47/10</f>
        <v>0.0021713999999999995</v>
      </c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s="1" customFormat="1" ht="12.75">
      <c r="A26" s="13">
        <v>5</v>
      </c>
      <c r="B26" s="53" t="s">
        <v>10</v>
      </c>
      <c r="C26" s="111">
        <v>20</v>
      </c>
      <c r="D26" s="42"/>
      <c r="E26" s="5"/>
      <c r="F26" s="20"/>
      <c r="G26" s="35">
        <v>0.076</v>
      </c>
      <c r="H26" s="16">
        <f>0.19*0.12*0.27/20</f>
        <v>0.00030780000000000005</v>
      </c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1" customFormat="1" ht="12.75">
      <c r="A27" s="15">
        <v>6</v>
      </c>
      <c r="B27" s="53" t="s">
        <v>11</v>
      </c>
      <c r="C27" s="111">
        <v>20</v>
      </c>
      <c r="D27" s="42"/>
      <c r="E27" s="5"/>
      <c r="F27" s="20"/>
      <c r="G27" s="35">
        <v>0.0369</v>
      </c>
      <c r="H27" s="16">
        <f>0.15*0.2*0.16/20</f>
        <v>0.00023999999999999998</v>
      </c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1" customFormat="1" ht="12.75">
      <c r="A28" s="13">
        <v>7</v>
      </c>
      <c r="B28" s="53" t="s">
        <v>12</v>
      </c>
      <c r="C28" s="111">
        <v>25</v>
      </c>
      <c r="D28" s="42"/>
      <c r="E28" s="5"/>
      <c r="F28" s="20"/>
      <c r="G28" s="35"/>
      <c r="H28" s="16">
        <f>0.3*0.2*0.5/25</f>
        <v>0.0012</v>
      </c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1" customFormat="1" ht="12.75">
      <c r="A29" s="15">
        <v>8</v>
      </c>
      <c r="B29" s="53" t="s">
        <v>13</v>
      </c>
      <c r="C29" s="111">
        <v>25</v>
      </c>
      <c r="D29" s="42"/>
      <c r="E29" s="5"/>
      <c r="F29" s="20"/>
      <c r="G29" s="35">
        <v>0.432</v>
      </c>
      <c r="H29" s="16">
        <f>0.48*0.18*0.22/25</f>
        <v>0.0007603199999999999</v>
      </c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1" customFormat="1" ht="12.75">
      <c r="A30" s="13">
        <v>9</v>
      </c>
      <c r="B30" s="53" t="s">
        <v>14</v>
      </c>
      <c r="C30" s="111">
        <v>25</v>
      </c>
      <c r="D30" s="42"/>
      <c r="E30" s="5"/>
      <c r="F30" s="20"/>
      <c r="G30" s="35">
        <v>0.1129</v>
      </c>
      <c r="H30" s="16">
        <f>0.22*0.25*0.22/25</f>
        <v>0.000484</v>
      </c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1" customFormat="1" ht="12.75">
      <c r="A31" s="15">
        <v>10</v>
      </c>
      <c r="B31" s="53" t="s">
        <v>15</v>
      </c>
      <c r="C31" s="111">
        <v>10</v>
      </c>
      <c r="D31" s="42"/>
      <c r="E31" s="5"/>
      <c r="F31" s="20"/>
      <c r="G31" s="35">
        <v>0.283</v>
      </c>
      <c r="H31" s="16">
        <f>0.31*0.46*0.24/10</f>
        <v>0.0034224</v>
      </c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1" customFormat="1" ht="12.75">
      <c r="A32" s="13">
        <v>11</v>
      </c>
      <c r="B32" s="53" t="s">
        <v>16</v>
      </c>
      <c r="C32" s="111">
        <v>20</v>
      </c>
      <c r="D32" s="42"/>
      <c r="E32" s="5"/>
      <c r="F32" s="20"/>
      <c r="G32" s="35">
        <v>0.2</v>
      </c>
      <c r="H32" s="17">
        <f>0.54*0.36*0.2/20</f>
        <v>0.0019440000000000002</v>
      </c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1" customFormat="1" ht="12.75">
      <c r="A33" s="15">
        <v>12</v>
      </c>
      <c r="B33" s="53" t="s">
        <v>17</v>
      </c>
      <c r="C33" s="111">
        <v>20</v>
      </c>
      <c r="D33" s="42"/>
      <c r="E33" s="5"/>
      <c r="F33" s="20"/>
      <c r="G33" s="35">
        <v>0.2</v>
      </c>
      <c r="H33" s="17">
        <f>0.43*0.21*0.59/20</f>
        <v>0.0026638499999999997</v>
      </c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s="1" customFormat="1" ht="12.75">
      <c r="A34" s="13">
        <v>13</v>
      </c>
      <c r="B34" s="53" t="s">
        <v>18</v>
      </c>
      <c r="C34" s="111">
        <v>20</v>
      </c>
      <c r="D34" s="42"/>
      <c r="E34" s="5"/>
      <c r="F34" s="20"/>
      <c r="G34" s="35">
        <v>0.2</v>
      </c>
      <c r="H34" s="17">
        <f>0.43*0.2*0.66/20</f>
        <v>0.0028380000000000002</v>
      </c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1" customFormat="1" ht="12.75">
      <c r="A35" s="15">
        <v>14</v>
      </c>
      <c r="B35" s="53" t="s">
        <v>19</v>
      </c>
      <c r="C35" s="111">
        <v>7</v>
      </c>
      <c r="D35" s="42"/>
      <c r="E35" s="5"/>
      <c r="F35" s="20"/>
      <c r="G35" s="35">
        <f>3*0.849</f>
        <v>2.5469999999999997</v>
      </c>
      <c r="H35" s="16">
        <f>0.3*0.3*3/7</f>
        <v>0.038571428571428576</v>
      </c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1" customFormat="1" ht="12.75">
      <c r="A36" s="13">
        <v>15</v>
      </c>
      <c r="B36" s="53" t="s">
        <v>20</v>
      </c>
      <c r="C36" s="111">
        <v>7</v>
      </c>
      <c r="D36" s="42"/>
      <c r="E36" s="5"/>
      <c r="F36" s="20"/>
      <c r="G36" s="35">
        <f>4*0.8479</f>
        <v>3.3916</v>
      </c>
      <c r="H36" s="16">
        <f>0.3*0.3*4/7</f>
        <v>0.05142857142857143</v>
      </c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1" customFormat="1" ht="12.75">
      <c r="A37" s="15">
        <v>16</v>
      </c>
      <c r="B37" s="53" t="s">
        <v>21</v>
      </c>
      <c r="C37" s="111">
        <v>20</v>
      </c>
      <c r="D37" s="42"/>
      <c r="E37" s="5"/>
      <c r="F37" s="20"/>
      <c r="G37" s="35">
        <v>0.0838</v>
      </c>
      <c r="H37" s="16">
        <f>0.36*0.28*0.14/20</f>
        <v>0.0007056</v>
      </c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1" customFormat="1" ht="12.75">
      <c r="A38" s="13">
        <v>17</v>
      </c>
      <c r="B38" s="53" t="s">
        <v>22</v>
      </c>
      <c r="C38" s="111">
        <v>10</v>
      </c>
      <c r="D38" s="42"/>
      <c r="E38" s="5"/>
      <c r="F38" s="20"/>
      <c r="G38" s="35">
        <v>0.1285</v>
      </c>
      <c r="H38" s="16">
        <f>0.51*0.22*0.12/10</f>
        <v>0.0013464</v>
      </c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1" customFormat="1" ht="12.75">
      <c r="A39" s="15">
        <v>18</v>
      </c>
      <c r="B39" s="53" t="s">
        <v>23</v>
      </c>
      <c r="C39" s="111">
        <v>20</v>
      </c>
      <c r="D39" s="42"/>
      <c r="E39" s="5"/>
      <c r="F39" s="20"/>
      <c r="G39" s="36">
        <v>0.2</v>
      </c>
      <c r="H39" s="17">
        <f>0.41*0.2*0.59/20</f>
        <v>0.002419</v>
      </c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1" customFormat="1" ht="12.75">
      <c r="A40" s="13">
        <v>19</v>
      </c>
      <c r="B40" s="53" t="s">
        <v>24</v>
      </c>
      <c r="C40" s="111">
        <v>1</v>
      </c>
      <c r="D40" s="42"/>
      <c r="E40" s="5"/>
      <c r="F40" s="20"/>
      <c r="G40" s="35">
        <v>0.3624</v>
      </c>
      <c r="H40" s="16">
        <f>0.1*0.13*0.23</f>
        <v>0.0029900000000000005</v>
      </c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1" customFormat="1" ht="12.75">
      <c r="A41" s="15">
        <v>20</v>
      </c>
      <c r="B41" s="53" t="s">
        <v>25</v>
      </c>
      <c r="C41" s="111">
        <v>2</v>
      </c>
      <c r="D41" s="42"/>
      <c r="E41" s="5"/>
      <c r="F41" s="21"/>
      <c r="G41" s="35"/>
      <c r="H41" s="16">
        <f>0.1*0.13*0.23</f>
        <v>0.0029900000000000005</v>
      </c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1" customFormat="1" ht="12.75">
      <c r="A42" s="13">
        <v>21</v>
      </c>
      <c r="B42" s="54" t="s">
        <v>26</v>
      </c>
      <c r="C42" s="112">
        <v>10</v>
      </c>
      <c r="D42" s="42"/>
      <c r="E42" s="6"/>
      <c r="F42" s="20"/>
      <c r="G42" s="35">
        <v>0.245</v>
      </c>
      <c r="H42" s="16">
        <f>0.32*0.34*0.1/2</f>
        <v>0.00544</v>
      </c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1" customFormat="1" ht="12.75">
      <c r="A43" s="15">
        <v>22</v>
      </c>
      <c r="B43" s="53" t="s">
        <v>27</v>
      </c>
      <c r="C43" s="111">
        <v>10</v>
      </c>
      <c r="D43" s="42"/>
      <c r="E43" s="5"/>
      <c r="F43" s="20"/>
      <c r="G43" s="35"/>
      <c r="H43" s="16">
        <f>0.1*0.17*0.35/2</f>
        <v>0.002975</v>
      </c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1" customFormat="1" ht="12.75">
      <c r="A44" s="13">
        <v>23</v>
      </c>
      <c r="B44" s="54" t="s">
        <v>28</v>
      </c>
      <c r="C44" s="112">
        <v>50</v>
      </c>
      <c r="D44" s="42"/>
      <c r="E44" s="7"/>
      <c r="F44" s="20"/>
      <c r="G44" s="35"/>
      <c r="H44" s="16">
        <f>0.21*0.1*0.57/50</f>
        <v>0.0002394</v>
      </c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1" customFormat="1" ht="12.75">
      <c r="A45" s="15">
        <v>24</v>
      </c>
      <c r="B45" s="53" t="s">
        <v>29</v>
      </c>
      <c r="C45" s="111">
        <v>20</v>
      </c>
      <c r="D45" s="42"/>
      <c r="E45" s="8"/>
      <c r="F45" s="20"/>
      <c r="G45" s="35">
        <v>0.1805</v>
      </c>
      <c r="H45" s="16">
        <f>0.27*0.2*0.25/20</f>
        <v>0.000675</v>
      </c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1" customFormat="1" ht="12.75">
      <c r="A46" s="13">
        <v>25</v>
      </c>
      <c r="B46" s="53" t="s">
        <v>30</v>
      </c>
      <c r="C46" s="111">
        <v>1</v>
      </c>
      <c r="D46" s="42"/>
      <c r="E46" s="8"/>
      <c r="F46" s="20"/>
      <c r="G46" s="35"/>
      <c r="H46" s="16">
        <f>0.1*0.1*0.4</f>
        <v>0.004000000000000001</v>
      </c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1" customFormat="1" ht="12.75">
      <c r="A47" s="49">
        <v>26</v>
      </c>
      <c r="B47" s="55" t="s">
        <v>31</v>
      </c>
      <c r="C47" s="113">
        <v>25</v>
      </c>
      <c r="D47" s="43"/>
      <c r="E47" s="28"/>
      <c r="F47" s="44"/>
      <c r="G47" s="37"/>
      <c r="H47" s="29">
        <f>0.19*0.12*0.27/25</f>
        <v>0.00024624000000000005</v>
      </c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1" customFormat="1" ht="12.75">
      <c r="A48" s="50">
        <v>27</v>
      </c>
      <c r="B48" s="56" t="s">
        <v>57</v>
      </c>
      <c r="C48" s="114" t="s">
        <v>62</v>
      </c>
      <c r="D48" s="45"/>
      <c r="E48" s="30"/>
      <c r="F48" s="46"/>
      <c r="G48" s="38"/>
      <c r="H48" s="31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1" customFormat="1" ht="12.75">
      <c r="A49" s="50">
        <v>28</v>
      </c>
      <c r="B49" s="56" t="s">
        <v>57</v>
      </c>
      <c r="C49" s="114" t="s">
        <v>62</v>
      </c>
      <c r="D49" s="45"/>
      <c r="E49" s="30"/>
      <c r="F49" s="46"/>
      <c r="G49" s="38"/>
      <c r="H49" s="31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1" customFormat="1" ht="13.5" thickBot="1">
      <c r="A50" s="51">
        <v>29</v>
      </c>
      <c r="B50" s="57" t="s">
        <v>57</v>
      </c>
      <c r="C50" s="115" t="s">
        <v>62</v>
      </c>
      <c r="D50" s="47"/>
      <c r="E50" s="32"/>
      <c r="F50" s="48"/>
      <c r="G50" s="39"/>
      <c r="H50" s="33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8" ht="9.75" customHeight="1">
      <c r="A51" s="72" t="s">
        <v>58</v>
      </c>
      <c r="B51" s="72"/>
      <c r="C51" s="72"/>
      <c r="D51" s="72"/>
      <c r="E51" s="72"/>
      <c r="F51" s="72"/>
      <c r="G51" s="9">
        <f>SUMPRODUCT(G22:G50,F22:F50)+SUMPRODUCT(G22:G50,E22:E50)+SUMPRODUCT(G22:G50,D22:D50)</f>
        <v>0</v>
      </c>
      <c r="H51" s="9">
        <f>SUMPRODUCT(H22:H50,D22:D50)+SUMPRODUCT(H22:H50,E22:E50)+SUMPRODUCT(H22:H50,F22:F50)</f>
        <v>0</v>
      </c>
    </row>
    <row r="52" spans="1:8" ht="12.75">
      <c r="A52" s="11"/>
      <c r="B52" s="11"/>
      <c r="C52" s="11"/>
      <c r="D52" s="12"/>
      <c r="E52" s="11"/>
      <c r="F52" s="11"/>
      <c r="G52" s="9"/>
      <c r="H52" s="9"/>
    </row>
    <row r="53" spans="2:8" ht="15.75">
      <c r="B53" s="22" t="s">
        <v>34</v>
      </c>
      <c r="C53" s="22"/>
      <c r="D53" s="26">
        <f>G51</f>
        <v>0</v>
      </c>
      <c r="E53" s="26">
        <f>H51</f>
        <v>0</v>
      </c>
      <c r="F53" s="23"/>
      <c r="G53" s="10" t="s">
        <v>32</v>
      </c>
      <c r="H53" s="10" t="s">
        <v>33</v>
      </c>
    </row>
    <row r="54" spans="1:6" ht="15.75">
      <c r="A54" s="11"/>
      <c r="B54" s="11"/>
      <c r="C54" s="11"/>
      <c r="D54" s="27" t="s">
        <v>35</v>
      </c>
      <c r="E54" s="27" t="s">
        <v>33</v>
      </c>
      <c r="F54" s="11"/>
    </row>
    <row r="55" spans="1:6" ht="12.75">
      <c r="A55" s="11"/>
      <c r="B55" s="11"/>
      <c r="C55" s="11"/>
      <c r="D55" s="11"/>
      <c r="E55" s="11"/>
      <c r="F55" s="11"/>
    </row>
    <row r="56" spans="1:6" ht="12.75">
      <c r="A56" s="11"/>
      <c r="B56" s="11"/>
      <c r="C56" s="11"/>
      <c r="D56" s="11"/>
      <c r="E56" s="11"/>
      <c r="F56" s="11"/>
    </row>
    <row r="57" spans="1:6" ht="12.75">
      <c r="A57" s="70" t="s">
        <v>53</v>
      </c>
      <c r="B57" s="71"/>
      <c r="C57" s="71"/>
      <c r="D57" s="71"/>
      <c r="E57" s="71"/>
      <c r="F57" s="71"/>
    </row>
    <row r="58" spans="1:6" ht="12.75">
      <c r="A58" s="11"/>
      <c r="B58" s="11"/>
      <c r="C58" s="11"/>
      <c r="D58" s="11"/>
      <c r="E58" s="11"/>
      <c r="F58" s="11"/>
    </row>
    <row r="59" spans="1:6" ht="12.75">
      <c r="A59" s="11"/>
      <c r="B59" s="11"/>
      <c r="C59" s="11"/>
      <c r="D59" s="11"/>
      <c r="E59" s="11"/>
      <c r="F59" s="11"/>
    </row>
    <row r="60" spans="1:6" ht="12.75">
      <c r="A60" s="11"/>
      <c r="B60" s="11"/>
      <c r="C60" s="11"/>
      <c r="D60" s="11"/>
      <c r="E60" s="11"/>
      <c r="F60" s="11"/>
    </row>
  </sheetData>
  <mergeCells count="33">
    <mergeCell ref="C10:D10"/>
    <mergeCell ref="C11:D11"/>
    <mergeCell ref="C12:F13"/>
    <mergeCell ref="C14:F16"/>
    <mergeCell ref="C1:D2"/>
    <mergeCell ref="C3:D3"/>
    <mergeCell ref="C4:D4"/>
    <mergeCell ref="C5:D5"/>
    <mergeCell ref="E5:F5"/>
    <mergeCell ref="E6:F6"/>
    <mergeCell ref="E8:F8"/>
    <mergeCell ref="E10:F10"/>
    <mergeCell ref="E11:F11"/>
    <mergeCell ref="C6:D6"/>
    <mergeCell ref="C7:D7"/>
    <mergeCell ref="C8:D8"/>
    <mergeCell ref="C9:D9"/>
    <mergeCell ref="A57:F57"/>
    <mergeCell ref="A51:F51"/>
    <mergeCell ref="E7:F7"/>
    <mergeCell ref="E2:F2"/>
    <mergeCell ref="E3:F3"/>
    <mergeCell ref="A18:F18"/>
    <mergeCell ref="A1:B16"/>
    <mergeCell ref="E1:F1"/>
    <mergeCell ref="E4:F4"/>
    <mergeCell ref="C20:C21"/>
    <mergeCell ref="G18:H18"/>
    <mergeCell ref="A20:A21"/>
    <mergeCell ref="B20:B21"/>
    <mergeCell ref="D20:F20"/>
    <mergeCell ref="G20:G21"/>
    <mergeCell ref="H20:H21"/>
  </mergeCells>
  <printOptions horizontalCentered="1"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2011-01-23T10:44:03Z</cp:lastPrinted>
  <dcterms:modified xsi:type="dcterms:W3CDTF">2011-01-23T10:44:58Z</dcterms:modified>
  <cp:category/>
  <cp:version/>
  <cp:contentType/>
  <cp:contentStatus/>
</cp:coreProperties>
</file>